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82-للنشر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E35" i="1"/>
  <c r="D35" i="1"/>
  <c r="C35" i="1"/>
  <c r="K34" i="1"/>
  <c r="J34" i="1"/>
  <c r="I34" i="1"/>
  <c r="H34" i="1"/>
  <c r="G34" i="1"/>
  <c r="F34" i="1"/>
  <c r="E34" i="1"/>
  <c r="D34" i="1"/>
  <c r="C34" i="1"/>
  <c r="K33" i="1"/>
  <c r="J33" i="1"/>
  <c r="I33" i="1"/>
  <c r="H33" i="1"/>
  <c r="G33" i="1"/>
  <c r="F33" i="1"/>
  <c r="C33" i="1"/>
  <c r="K32" i="1"/>
  <c r="J32" i="1"/>
  <c r="I32" i="1"/>
  <c r="H32" i="1"/>
  <c r="G32" i="1"/>
  <c r="F32" i="1"/>
  <c r="E32" i="1"/>
  <c r="D32" i="1"/>
  <c r="C32" i="1"/>
  <c r="K31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K29" i="1"/>
  <c r="J29" i="1"/>
  <c r="I29" i="1"/>
  <c r="H29" i="1"/>
  <c r="G29" i="1"/>
  <c r="F29" i="1"/>
  <c r="K28" i="1"/>
  <c r="J28" i="1"/>
  <c r="I28" i="1"/>
  <c r="H28" i="1"/>
  <c r="G28" i="1"/>
  <c r="F28" i="1"/>
  <c r="E28" i="1"/>
  <c r="C28" i="1"/>
  <c r="K27" i="1"/>
  <c r="J27" i="1"/>
  <c r="I27" i="1"/>
  <c r="H27" i="1"/>
  <c r="G27" i="1"/>
  <c r="F27" i="1"/>
  <c r="E27" i="1"/>
  <c r="C27" i="1"/>
  <c r="K26" i="1"/>
  <c r="J26" i="1"/>
  <c r="I26" i="1"/>
  <c r="H26" i="1"/>
  <c r="G26" i="1"/>
  <c r="F26" i="1"/>
  <c r="E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  <c r="K17" i="1"/>
  <c r="J17" i="1"/>
  <c r="I17" i="1"/>
  <c r="H17" i="1"/>
  <c r="G17" i="1"/>
  <c r="F17" i="1"/>
  <c r="E17" i="1"/>
  <c r="D17" i="1"/>
  <c r="C17" i="1"/>
  <c r="K16" i="1"/>
  <c r="J16" i="1"/>
  <c r="I16" i="1"/>
  <c r="H16" i="1"/>
  <c r="G16" i="1"/>
  <c r="F16" i="1"/>
  <c r="E16" i="1"/>
  <c r="C16" i="1"/>
  <c r="K15" i="1"/>
  <c r="J15" i="1"/>
  <c r="I15" i="1"/>
  <c r="H15" i="1"/>
  <c r="G15" i="1"/>
  <c r="F15" i="1"/>
  <c r="E15" i="1"/>
  <c r="D15" i="1"/>
  <c r="C15" i="1"/>
  <c r="K14" i="1"/>
  <c r="J14" i="1"/>
  <c r="I14" i="1"/>
  <c r="H14" i="1"/>
  <c r="G14" i="1"/>
  <c r="F14" i="1"/>
  <c r="E14" i="1"/>
  <c r="C14" i="1"/>
  <c r="K13" i="1"/>
  <c r="J13" i="1"/>
  <c r="I13" i="1"/>
  <c r="H13" i="1"/>
  <c r="G13" i="1"/>
  <c r="F13" i="1"/>
  <c r="E13" i="1"/>
  <c r="D13" i="1"/>
  <c r="C13" i="1"/>
  <c r="K30" i="1" l="1"/>
  <c r="K22" i="1"/>
  <c r="K35" i="1" s="1"/>
</calcChain>
</file>

<file path=xl/sharedStrings.xml><?xml version="1.0" encoding="utf-8"?>
<sst xmlns="http://schemas.openxmlformats.org/spreadsheetml/2006/main" count="42" uniqueCount="38">
  <si>
    <t>أهم معدلات خدمات المستشفيات حسب المستشفى والمنطقة الطبية - 2018</t>
  </si>
  <si>
    <t>المنطقة</t>
  </si>
  <si>
    <t>المستشفى</t>
  </si>
  <si>
    <t>دبــى</t>
  </si>
  <si>
    <t xml:space="preserve">مستشفى البراحة </t>
  </si>
  <si>
    <t>مستشفى الأمل</t>
  </si>
  <si>
    <t>الجملة</t>
  </si>
  <si>
    <t>الشارقة</t>
  </si>
  <si>
    <t>مستشفى الكويت</t>
  </si>
  <si>
    <t>مستشفى خورفكان</t>
  </si>
  <si>
    <t>مستشفى كلباء</t>
  </si>
  <si>
    <t>مستشفى الذيد</t>
  </si>
  <si>
    <t>مستشفى القاسمي</t>
  </si>
  <si>
    <t>مستشفى القاسمي للنساء و الولادة</t>
  </si>
  <si>
    <t>أم القيوين</t>
  </si>
  <si>
    <t>مستشفى أم القيوين</t>
  </si>
  <si>
    <t>رأس الخيمة</t>
  </si>
  <si>
    <t>مستشفى صقر</t>
  </si>
  <si>
    <t>مستشفى شعم</t>
  </si>
  <si>
    <t>مستشفى عبيد الله</t>
  </si>
  <si>
    <t>مستشفى عبيد الله  لعلاج كبار السن وأمراض الشيخوخة</t>
  </si>
  <si>
    <t>مستشفى عبدالله بن عمران للنساء و لولادة</t>
  </si>
  <si>
    <t>الفجيرة</t>
  </si>
  <si>
    <t>مستشفى الفجيرة</t>
  </si>
  <si>
    <t>مستشفى دبا الفجيرة</t>
  </si>
  <si>
    <t>مستشفى مسافى</t>
  </si>
  <si>
    <t>الجملــــة</t>
  </si>
  <si>
    <t>مركز الإحصاء والأبحاث</t>
  </si>
  <si>
    <t xml:space="preserve">جدول ( 82 )  </t>
  </si>
  <si>
    <t xml:space="preserve">عدد الأسرة   </t>
  </si>
  <si>
    <t xml:space="preserve"> دورة السرير  </t>
  </si>
  <si>
    <t xml:space="preserve">متوسط مدة الإقامة    </t>
  </si>
  <si>
    <t xml:space="preserve">معدل الأشغال  </t>
  </si>
  <si>
    <t xml:space="preserve">  معدل تكرار زيارات المريض للعيادة الخارجية   </t>
  </si>
  <si>
    <t xml:space="preserve">نسبة حالات الدخول للمرضى الخارجيين  </t>
  </si>
  <si>
    <t xml:space="preserve">نسبة العمليات لحالات الدخول  </t>
  </si>
  <si>
    <t xml:space="preserve">معــدل المواليد موتى  </t>
  </si>
  <si>
    <t xml:space="preserve">معـــدل الوفيات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</si>
</sst>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0"/>
      <name val="MS Sans Serif"/>
      <charset val="178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sz val="8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18"/>
      <color theme="0"/>
      <name val="Arial"/>
      <family val="2"/>
    </font>
    <font>
      <b/>
      <sz val="12"/>
      <name val="Arial"/>
      <family val="2"/>
      <scheme val="minor"/>
    </font>
    <font>
      <sz val="1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5" fillId="6" borderId="1" xfId="0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textRotation="90"/>
    </xf>
    <xf numFmtId="0" fontId="6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textRotation="90" wrapText="1"/>
    </xf>
    <xf numFmtId="0" fontId="6" fillId="6" borderId="1" xfId="0" applyFont="1" applyFill="1" applyBorder="1" applyAlignment="1">
      <alignment horizontal="center" vertical="center" wrapText="1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640346</xdr:colOff>
      <xdr:row>0</xdr:row>
      <xdr:rowOff>108871</xdr:rowOff>
    </xdr:from>
    <xdr:to>
      <xdr:col>10</xdr:col>
      <xdr:colOff>342900</xdr:colOff>
      <xdr:row>2</xdr:row>
      <xdr:rowOff>196507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352275" y="108871"/>
          <a:ext cx="2560054" cy="716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605;&#1585;&#1590;&#1609;%20&#1605;&#1602;&#1610;&#1605;&#1610;&#1606;/-%20&#1578;&#1593;&#1583;&#1610;&#1604;%20&#1605;&#1585;&#1590;&#1609;%20&#1575;&#1604;&#1605;&#1602;&#1610;&#1605;&#1610;&#1606;/&#1575;&#1604;&#1605;&#1585;&#1590;&#1609;%20&#1575;&#1604;&#1605;&#1602;&#1610;&#1605;&#1610;&#1606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"/>
      <sheetName val="دبي"/>
      <sheetName val="الشارقة"/>
      <sheetName val="ام القيوين"/>
      <sheetName val="راس الخيمة"/>
      <sheetName val="الفجيرة"/>
      <sheetName val="80"/>
      <sheetName val="81"/>
      <sheetName val="82"/>
      <sheetName val="83"/>
      <sheetName val="84"/>
      <sheetName val="85"/>
      <sheetName val="86"/>
    </sheetNames>
    <sheetDataSet>
      <sheetData sheetId="0"/>
      <sheetData sheetId="1">
        <row r="7">
          <cell r="T7">
            <v>596</v>
          </cell>
        </row>
      </sheetData>
      <sheetData sheetId="2">
        <row r="7">
          <cell r="BF7">
            <v>6035</v>
          </cell>
        </row>
      </sheetData>
      <sheetData sheetId="3">
        <row r="7">
          <cell r="B7">
            <v>1008</v>
          </cell>
        </row>
      </sheetData>
      <sheetData sheetId="4">
        <row r="7">
          <cell r="AU7">
            <v>1858</v>
          </cell>
        </row>
      </sheetData>
      <sheetData sheetId="5">
        <row r="7">
          <cell r="AC7">
            <v>2544</v>
          </cell>
        </row>
      </sheetData>
      <sheetData sheetId="6"/>
      <sheetData sheetId="7">
        <row r="7">
          <cell r="C7">
            <v>72922</v>
          </cell>
          <cell r="E7">
            <v>45416</v>
          </cell>
          <cell r="G7">
            <v>9613</v>
          </cell>
          <cell r="H7">
            <v>1440</v>
          </cell>
          <cell r="I7">
            <v>41</v>
          </cell>
          <cell r="J7">
            <v>4</v>
          </cell>
          <cell r="K7">
            <v>417</v>
          </cell>
          <cell r="L7">
            <v>17165</v>
          </cell>
          <cell r="M7">
            <v>4960</v>
          </cell>
          <cell r="N7">
            <v>154</v>
          </cell>
        </row>
        <row r="8">
          <cell r="C8">
            <v>15036</v>
          </cell>
          <cell r="E8">
            <v>13875</v>
          </cell>
          <cell r="G8">
            <v>1051</v>
          </cell>
          <cell r="H8">
            <v>0</v>
          </cell>
          <cell r="I8">
            <v>0</v>
          </cell>
          <cell r="L8">
            <v>30482</v>
          </cell>
          <cell r="M8">
            <v>943</v>
          </cell>
          <cell r="N8">
            <v>98</v>
          </cell>
        </row>
        <row r="9">
          <cell r="C9">
            <v>87958</v>
          </cell>
          <cell r="E9">
            <v>59291</v>
          </cell>
          <cell r="G9">
            <v>10664</v>
          </cell>
          <cell r="H9">
            <v>1440</v>
          </cell>
          <cell r="I9">
            <v>41</v>
          </cell>
          <cell r="J9">
            <v>4</v>
          </cell>
          <cell r="K9">
            <v>417</v>
          </cell>
          <cell r="L9">
            <v>47647</v>
          </cell>
          <cell r="M9">
            <v>5903</v>
          </cell>
          <cell r="N9">
            <v>252</v>
          </cell>
        </row>
        <row r="10">
          <cell r="C10">
            <v>64871</v>
          </cell>
          <cell r="E10">
            <v>26750</v>
          </cell>
          <cell r="G10">
            <v>6816</v>
          </cell>
          <cell r="H10">
            <v>1229</v>
          </cell>
          <cell r="I10">
            <v>121</v>
          </cell>
          <cell r="L10">
            <v>26558</v>
          </cell>
          <cell r="M10">
            <v>4775</v>
          </cell>
          <cell r="N10">
            <v>102</v>
          </cell>
        </row>
        <row r="11">
          <cell r="C11">
            <v>137770</v>
          </cell>
          <cell r="E11">
            <v>80514</v>
          </cell>
          <cell r="G11">
            <v>30083</v>
          </cell>
          <cell r="H11">
            <v>1275</v>
          </cell>
          <cell r="I11">
            <v>18</v>
          </cell>
          <cell r="J11">
            <v>9</v>
          </cell>
          <cell r="K11">
            <v>568</v>
          </cell>
          <cell r="L11">
            <v>22368</v>
          </cell>
          <cell r="M11">
            <v>7880</v>
          </cell>
          <cell r="N11">
            <v>116</v>
          </cell>
        </row>
        <row r="12">
          <cell r="C12">
            <v>124964</v>
          </cell>
          <cell r="E12">
            <v>70649</v>
          </cell>
          <cell r="G12">
            <v>29417</v>
          </cell>
          <cell r="H12">
            <v>822</v>
          </cell>
          <cell r="I12">
            <v>25</v>
          </cell>
          <cell r="J12">
            <v>3</v>
          </cell>
          <cell r="K12">
            <v>615</v>
          </cell>
          <cell r="L12">
            <v>13366</v>
          </cell>
          <cell r="M12">
            <v>4143</v>
          </cell>
          <cell r="N12">
            <v>75</v>
          </cell>
        </row>
        <row r="13">
          <cell r="C13">
            <v>51095</v>
          </cell>
          <cell r="E13">
            <v>22462</v>
          </cell>
          <cell r="G13">
            <v>935</v>
          </cell>
          <cell r="H13">
            <v>782</v>
          </cell>
          <cell r="I13">
            <v>29</v>
          </cell>
          <cell r="J13">
            <v>2</v>
          </cell>
          <cell r="K13">
            <v>376</v>
          </cell>
          <cell r="L13">
            <v>10547</v>
          </cell>
          <cell r="M13">
            <v>2760</v>
          </cell>
          <cell r="N13">
            <v>71</v>
          </cell>
        </row>
        <row r="14">
          <cell r="C14">
            <v>176889</v>
          </cell>
          <cell r="E14">
            <v>109505</v>
          </cell>
          <cell r="G14">
            <v>23281</v>
          </cell>
          <cell r="H14">
            <v>5531</v>
          </cell>
          <cell r="I14">
            <v>278</v>
          </cell>
          <cell r="L14">
            <v>43350</v>
          </cell>
          <cell r="M14">
            <v>7992</v>
          </cell>
          <cell r="N14">
            <v>166</v>
          </cell>
        </row>
        <row r="15">
          <cell r="C15">
            <v>51957</v>
          </cell>
          <cell r="E15">
            <v>19916</v>
          </cell>
          <cell r="G15">
            <v>6022</v>
          </cell>
          <cell r="H15">
            <v>2051</v>
          </cell>
          <cell r="I15">
            <v>44</v>
          </cell>
          <cell r="J15">
            <v>28</v>
          </cell>
          <cell r="K15">
            <v>2335</v>
          </cell>
          <cell r="L15">
            <v>24058</v>
          </cell>
          <cell r="M15">
            <v>5924</v>
          </cell>
          <cell r="N15">
            <v>135</v>
          </cell>
        </row>
        <row r="16">
          <cell r="C16">
            <v>607546</v>
          </cell>
          <cell r="E16">
            <v>329796</v>
          </cell>
          <cell r="G16">
            <v>96554</v>
          </cell>
          <cell r="H16">
            <v>11690</v>
          </cell>
          <cell r="I16">
            <v>515</v>
          </cell>
          <cell r="J16">
            <v>42</v>
          </cell>
          <cell r="K16">
            <v>3894</v>
          </cell>
          <cell r="L16">
            <v>140247</v>
          </cell>
          <cell r="M16">
            <v>33474</v>
          </cell>
          <cell r="N16">
            <v>665</v>
          </cell>
        </row>
        <row r="17">
          <cell r="C17">
            <v>100543</v>
          </cell>
          <cell r="E17">
            <v>59523</v>
          </cell>
          <cell r="G17">
            <v>16629</v>
          </cell>
          <cell r="H17">
            <v>905</v>
          </cell>
          <cell r="I17">
            <v>38</v>
          </cell>
          <cell r="J17">
            <v>5</v>
          </cell>
          <cell r="K17">
            <v>297</v>
          </cell>
          <cell r="L17">
            <v>17200</v>
          </cell>
          <cell r="M17">
            <v>3635</v>
          </cell>
          <cell r="N17">
            <v>128</v>
          </cell>
        </row>
        <row r="18">
          <cell r="C18">
            <v>100543</v>
          </cell>
          <cell r="E18">
            <v>59523</v>
          </cell>
          <cell r="G18">
            <v>16629</v>
          </cell>
          <cell r="H18">
            <v>905</v>
          </cell>
          <cell r="I18">
            <v>38</v>
          </cell>
          <cell r="J18">
            <v>5</v>
          </cell>
          <cell r="K18">
            <v>297</v>
          </cell>
          <cell r="L18">
            <v>17200</v>
          </cell>
          <cell r="M18">
            <v>3635</v>
          </cell>
          <cell r="N18">
            <v>128</v>
          </cell>
        </row>
        <row r="19">
          <cell r="C19">
            <v>154389</v>
          </cell>
          <cell r="E19">
            <v>69745</v>
          </cell>
          <cell r="G19">
            <v>23210</v>
          </cell>
          <cell r="H19">
            <v>5686</v>
          </cell>
          <cell r="I19">
            <v>40</v>
          </cell>
          <cell r="J19">
            <v>14</v>
          </cell>
          <cell r="K19">
            <v>1765</v>
          </cell>
          <cell r="L19">
            <v>37922</v>
          </cell>
          <cell r="M19">
            <v>10718</v>
          </cell>
          <cell r="N19">
            <v>125</v>
          </cell>
        </row>
        <row r="20">
          <cell r="C20">
            <v>73471</v>
          </cell>
          <cell r="E20">
            <v>51013</v>
          </cell>
          <cell r="G20">
            <v>36181</v>
          </cell>
          <cell r="H20">
            <v>0</v>
          </cell>
          <cell r="I20">
            <v>0</v>
          </cell>
          <cell r="L20">
            <v>3602</v>
          </cell>
          <cell r="M20">
            <v>905</v>
          </cell>
          <cell r="N20">
            <v>32</v>
          </cell>
        </row>
        <row r="21">
          <cell r="C21">
            <v>113941</v>
          </cell>
          <cell r="E21">
            <v>60711</v>
          </cell>
          <cell r="G21">
            <v>7451</v>
          </cell>
          <cell r="H21">
            <v>0</v>
          </cell>
          <cell r="I21">
            <v>100</v>
          </cell>
          <cell r="L21">
            <v>26238</v>
          </cell>
          <cell r="M21">
            <v>4843</v>
          </cell>
          <cell r="N21">
            <v>106</v>
          </cell>
        </row>
        <row r="22">
          <cell r="C22">
            <v>10831</v>
          </cell>
          <cell r="E22">
            <v>10831</v>
          </cell>
          <cell r="G22">
            <v>576</v>
          </cell>
          <cell r="H22">
            <v>0</v>
          </cell>
          <cell r="I22">
            <v>5</v>
          </cell>
          <cell r="L22">
            <v>19917</v>
          </cell>
          <cell r="M22">
            <v>712</v>
          </cell>
          <cell r="N22">
            <v>120</v>
          </cell>
        </row>
        <row r="23">
          <cell r="C23">
            <v>13668</v>
          </cell>
          <cell r="E23">
            <v>11634</v>
          </cell>
          <cell r="G23">
            <v>4738</v>
          </cell>
          <cell r="L23">
            <v>4548</v>
          </cell>
          <cell r="M23">
            <v>1574</v>
          </cell>
          <cell r="N23">
            <v>87</v>
          </cell>
        </row>
        <row r="24">
          <cell r="C24">
            <v>366300</v>
          </cell>
          <cell r="E24">
            <v>203934</v>
          </cell>
          <cell r="G24">
            <v>72156</v>
          </cell>
          <cell r="H24">
            <v>5987</v>
          </cell>
          <cell r="I24">
            <v>157</v>
          </cell>
          <cell r="J24">
            <v>19</v>
          </cell>
          <cell r="K24">
            <v>2740</v>
          </cell>
          <cell r="L24">
            <v>92227</v>
          </cell>
          <cell r="M24">
            <v>18752</v>
          </cell>
          <cell r="N24">
            <v>470</v>
          </cell>
        </row>
        <row r="25">
          <cell r="C25">
            <v>155167</v>
          </cell>
          <cell r="E25">
            <v>115264</v>
          </cell>
          <cell r="G25">
            <v>47689</v>
          </cell>
          <cell r="H25">
            <v>3393</v>
          </cell>
          <cell r="I25">
            <v>70</v>
          </cell>
          <cell r="J25">
            <v>8</v>
          </cell>
          <cell r="K25">
            <v>1635</v>
          </cell>
          <cell r="L25">
            <v>45004</v>
          </cell>
          <cell r="M25">
            <v>11644</v>
          </cell>
          <cell r="N25">
            <v>219</v>
          </cell>
        </row>
        <row r="26">
          <cell r="C26">
            <v>148697</v>
          </cell>
          <cell r="E26">
            <v>73307</v>
          </cell>
          <cell r="G26">
            <v>3178</v>
          </cell>
          <cell r="H26">
            <v>832</v>
          </cell>
          <cell r="I26">
            <v>31</v>
          </cell>
          <cell r="J26">
            <v>3</v>
          </cell>
          <cell r="K26">
            <v>833</v>
          </cell>
          <cell r="L26">
            <v>21604</v>
          </cell>
          <cell r="M26">
            <v>5441</v>
          </cell>
          <cell r="N26">
            <v>91</v>
          </cell>
        </row>
        <row r="27">
          <cell r="C27">
            <v>37517</v>
          </cell>
          <cell r="E27">
            <v>21281</v>
          </cell>
          <cell r="G27">
            <v>14181</v>
          </cell>
          <cell r="I27">
            <v>0</v>
          </cell>
          <cell r="L27">
            <v>1949</v>
          </cell>
          <cell r="M27">
            <v>790</v>
          </cell>
          <cell r="N27">
            <v>24</v>
          </cell>
        </row>
        <row r="28">
          <cell r="C28">
            <v>341381</v>
          </cell>
          <cell r="E28">
            <v>209852</v>
          </cell>
          <cell r="G28">
            <v>65048</v>
          </cell>
          <cell r="H28">
            <v>4225</v>
          </cell>
          <cell r="I28">
            <v>101</v>
          </cell>
          <cell r="J28">
            <v>11</v>
          </cell>
          <cell r="K28">
            <v>2468</v>
          </cell>
          <cell r="L28">
            <v>68557</v>
          </cell>
          <cell r="M28">
            <v>17875</v>
          </cell>
          <cell r="N28">
            <v>334</v>
          </cell>
        </row>
        <row r="29">
          <cell r="C29">
            <v>1503728</v>
          </cell>
          <cell r="E29">
            <v>862396</v>
          </cell>
          <cell r="G29">
            <v>261051</v>
          </cell>
          <cell r="H29">
            <v>24247</v>
          </cell>
          <cell r="I29">
            <v>852</v>
          </cell>
          <cell r="J29">
            <v>81</v>
          </cell>
          <cell r="K29">
            <v>9816</v>
          </cell>
          <cell r="L29">
            <v>365878</v>
          </cell>
          <cell r="M29">
            <v>79639</v>
          </cell>
          <cell r="N29">
            <v>1849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52"/>
  <sheetViews>
    <sheetView rightToLeft="1" tabSelected="1" zoomScaleNormal="100" workbookViewId="0">
      <selection activeCell="N8" sqref="N8"/>
    </sheetView>
  </sheetViews>
  <sheetFormatPr defaultRowHeight="24.95" customHeight="1"/>
  <cols>
    <col min="1" max="11" width="10.7109375" style="1" customWidth="1"/>
    <col min="12" max="16384" width="9.140625" style="1"/>
  </cols>
  <sheetData>
    <row r="1" spans="1:11" ht="24.9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4.9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.9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4.9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3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3" hidden="1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4.75" hidden="1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 ht="54.95" customHeight="1">
      <c r="A8" s="20" t="s">
        <v>27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s="16" customFormat="1" ht="24.95" customHeight="1">
      <c r="A9" s="22" t="s">
        <v>0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s="16" customFormat="1" ht="24.95" customHeight="1">
      <c r="A10" s="22" t="s">
        <v>28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24.95" customHeight="1">
      <c r="A11" s="23" t="s">
        <v>1</v>
      </c>
      <c r="B11" s="19" t="s">
        <v>2</v>
      </c>
      <c r="C11" s="19" t="s">
        <v>37</v>
      </c>
      <c r="D11" s="19" t="s">
        <v>36</v>
      </c>
      <c r="E11" s="19" t="s">
        <v>35</v>
      </c>
      <c r="F11" s="19" t="s">
        <v>34</v>
      </c>
      <c r="G11" s="24" t="s">
        <v>33</v>
      </c>
      <c r="H11" s="19" t="s">
        <v>32</v>
      </c>
      <c r="I11" s="19" t="s">
        <v>31</v>
      </c>
      <c r="J11" s="19" t="s">
        <v>30</v>
      </c>
      <c r="K11" s="19" t="s">
        <v>29</v>
      </c>
    </row>
    <row r="12" spans="1:11" ht="24.95" customHeight="1">
      <c r="A12" s="23"/>
      <c r="B12" s="19"/>
      <c r="C12" s="19"/>
      <c r="D12" s="19"/>
      <c r="E12" s="19"/>
      <c r="F12" s="19"/>
      <c r="G12" s="24"/>
      <c r="H12" s="19"/>
      <c r="I12" s="19"/>
      <c r="J12" s="19"/>
      <c r="K12" s="19"/>
    </row>
    <row r="13" spans="1:11" ht="24.95" customHeight="1">
      <c r="A13" s="18" t="s">
        <v>3</v>
      </c>
      <c r="B13" s="6" t="s">
        <v>4</v>
      </c>
      <c r="C13" s="7">
        <f>'[1]81'!I7/'[1]81'!M7*1000</f>
        <v>8.2661290322580641</v>
      </c>
      <c r="D13" s="7">
        <f>SUM('[1]81'!J7)/('[1]81'!J7+'[1]81'!K7)*1000</f>
        <v>9.5011876484560567</v>
      </c>
      <c r="E13" s="7">
        <f>SUM('[1]81'!H7/'[1]81'!M7*100)</f>
        <v>29.032258064516132</v>
      </c>
      <c r="F13" s="7">
        <f>SUM('[1]81'!M7/'[1]81'!C7)*100</f>
        <v>6.8017882120622026</v>
      </c>
      <c r="G13" s="7">
        <f>SUM('[1]81'!E7/'[1]81'!G7)</f>
        <v>4.7244356600436905</v>
      </c>
      <c r="H13" s="7">
        <f>SUM('[1]81'!L7)/('[1]81'!N7*365)*100</f>
        <v>30.53727094822985</v>
      </c>
      <c r="I13" s="7">
        <f>SUM('[1]81'!L7/'[1]81'!M7)</f>
        <v>3.4606854838709675</v>
      </c>
      <c r="J13" s="8">
        <f>SUM('[1]81'!M7/'[1]81'!N7)</f>
        <v>32.20779220779221</v>
      </c>
      <c r="K13" s="8">
        <f>SUM('[1]81'!N7)</f>
        <v>154</v>
      </c>
    </row>
    <row r="14" spans="1:11" ht="24.95" customHeight="1">
      <c r="A14" s="18"/>
      <c r="B14" s="9" t="s">
        <v>5</v>
      </c>
      <c r="C14" s="7">
        <f>SUM('[1]81'!I8/'[1]81'!M8*1000)</f>
        <v>0</v>
      </c>
      <c r="D14" s="7">
        <v>0</v>
      </c>
      <c r="E14" s="10">
        <f>SUM('[1]81'!H8/'[1]81'!M8*100)</f>
        <v>0</v>
      </c>
      <c r="F14" s="7">
        <f>SUM('[1]81'!M8/'[1]81'!C8)*100</f>
        <v>6.2716147911678632</v>
      </c>
      <c r="G14" s="7">
        <f>SUM('[1]81'!E8/'[1]81'!G8)</f>
        <v>13.201712654614653</v>
      </c>
      <c r="H14" s="7">
        <f>SUM('[1]81'!L8)/('[1]81'!N8*365)*100</f>
        <v>85.216662007268667</v>
      </c>
      <c r="I14" s="7">
        <f>SUM('[1]81'!L8/'[1]81'!M8)</f>
        <v>32.324496288441146</v>
      </c>
      <c r="J14" s="8">
        <f>SUM('[1]81'!M8/'[1]81'!N8)</f>
        <v>9.6224489795918373</v>
      </c>
      <c r="K14" s="8">
        <f>SUM('[1]81'!N8)</f>
        <v>98</v>
      </c>
    </row>
    <row r="15" spans="1:11" ht="24.95" customHeight="1">
      <c r="A15" s="18"/>
      <c r="B15" s="5" t="s">
        <v>6</v>
      </c>
      <c r="C15" s="11">
        <f>'[1]81'!I9/'[1]81'!M9*1000</f>
        <v>6.9456208707436895</v>
      </c>
      <c r="D15" s="11">
        <f>SUM('[1]81'!J9)/('[1]81'!J9+'[1]81'!K9)*1000</f>
        <v>9.5011876484560567</v>
      </c>
      <c r="E15" s="11">
        <f>SUM('[1]81'!H9/'[1]81'!M9*100)</f>
        <v>24.394375741148568</v>
      </c>
      <c r="F15" s="11">
        <f>SUM('[1]81'!M9/'[1]81'!C9)*100</f>
        <v>6.7111575979444744</v>
      </c>
      <c r="G15" s="11">
        <f>SUM('[1]81'!E9/'[1]81'!G9)</f>
        <v>5.5599212303075767</v>
      </c>
      <c r="H15" s="11">
        <f>SUM('[1]81'!L9)/('[1]81'!N9*365)*100</f>
        <v>51.801478582300497</v>
      </c>
      <c r="I15" s="11">
        <f>SUM('[1]81'!L9/'[1]81'!M9)</f>
        <v>8.0716584787396233</v>
      </c>
      <c r="J15" s="12">
        <f>SUM('[1]81'!M9/'[1]81'!N9)</f>
        <v>23.424603174603174</v>
      </c>
      <c r="K15" s="12">
        <f>SUM('[1]81'!N9)</f>
        <v>252</v>
      </c>
    </row>
    <row r="16" spans="1:11" ht="24.95" customHeight="1">
      <c r="A16" s="18" t="s">
        <v>7</v>
      </c>
      <c r="B16" s="9" t="s">
        <v>8</v>
      </c>
      <c r="C16" s="7">
        <f>SUM('[1]81'!I10/'[1]81'!M10*1000)</f>
        <v>25.340314136125656</v>
      </c>
      <c r="D16" s="7">
        <v>0</v>
      </c>
      <c r="E16" s="7">
        <f>SUM('[1]81'!H10/'[1]81'!M10*100)</f>
        <v>25.738219895287955</v>
      </c>
      <c r="F16" s="7">
        <f>SUM('[1]81'!M10/'[1]81'!C10)*100</f>
        <v>7.3607621279154021</v>
      </c>
      <c r="G16" s="7">
        <f>SUM('[1]81'!E10/'[1]81'!G10)</f>
        <v>3.9245892018779345</v>
      </c>
      <c r="H16" s="7">
        <f>SUM('[1]81'!L10)/('[1]81'!N10*365)*100</f>
        <v>71.33494493687887</v>
      </c>
      <c r="I16" s="7">
        <f>SUM('[1]81'!L10/'[1]81'!M10)</f>
        <v>5.5618848167539268</v>
      </c>
      <c r="J16" s="8">
        <f>SUM('[1]81'!M10/'[1]81'!N10)</f>
        <v>46.813725490196077</v>
      </c>
      <c r="K16" s="8">
        <f>SUM('[1]81'!N10)</f>
        <v>102</v>
      </c>
    </row>
    <row r="17" spans="1:11" ht="24.95" customHeight="1">
      <c r="A17" s="18"/>
      <c r="B17" s="9" t="s">
        <v>9</v>
      </c>
      <c r="C17" s="7">
        <f>SUM('[1]81'!I11/'[1]81'!M11*1000)</f>
        <v>2.2842639593908629</v>
      </c>
      <c r="D17" s="7">
        <f>SUM('[1]81'!J11)/('[1]81'!J11+'[1]81'!K11)*1000</f>
        <v>15.59792027729636</v>
      </c>
      <c r="E17" s="7">
        <f>SUM('[1]81'!H11/'[1]81'!M11*100)</f>
        <v>16.180203045685278</v>
      </c>
      <c r="F17" s="7">
        <f>SUM('[1]81'!M11/'[1]81'!C11)*100</f>
        <v>5.7196777237424694</v>
      </c>
      <c r="G17" s="7">
        <f>SUM('[1]81'!E11/'[1]81'!G11)</f>
        <v>2.6763953063191837</v>
      </c>
      <c r="H17" s="7">
        <f>SUM('[1]81'!L11)/('[1]81'!N11*365)*100</f>
        <v>52.829475673122339</v>
      </c>
      <c r="I17" s="7">
        <f>SUM('[1]81'!L11/'[1]81'!M11)</f>
        <v>2.8385786802030455</v>
      </c>
      <c r="J17" s="8">
        <f>SUM('[1]81'!M11/'[1]81'!N11)</f>
        <v>67.931034482758619</v>
      </c>
      <c r="K17" s="8">
        <f>SUM('[1]81'!N11)</f>
        <v>116</v>
      </c>
    </row>
    <row r="18" spans="1:11" ht="24.95" customHeight="1">
      <c r="A18" s="18"/>
      <c r="B18" s="9" t="s">
        <v>10</v>
      </c>
      <c r="C18" s="7">
        <f>SUM('[1]81'!I12/'[1]81'!M12*1000)</f>
        <v>6.0342746801834419</v>
      </c>
      <c r="D18" s="7">
        <f>SUM('[1]81'!J12)/('[1]81'!J12+'[1]81'!K12)*1000</f>
        <v>4.8543689320388346</v>
      </c>
      <c r="E18" s="7">
        <f>SUM('[1]81'!H12/'[1]81'!M12*100)</f>
        <v>19.840695148443157</v>
      </c>
      <c r="F18" s="7">
        <f>SUM('[1]81'!M12/'[1]81'!C12)*100</f>
        <v>3.3153548221887901</v>
      </c>
      <c r="G18" s="7">
        <f>SUM('[1]81'!E12/'[1]81'!G12)</f>
        <v>2.4016385083455143</v>
      </c>
      <c r="H18" s="7">
        <f>SUM('[1]81'!L12)/('[1]81'!N12*365)*100</f>
        <v>48.825570776255702</v>
      </c>
      <c r="I18" s="7">
        <f>SUM('[1]81'!L12/'[1]81'!M12)</f>
        <v>3.2261646150132752</v>
      </c>
      <c r="J18" s="8">
        <f>SUM('[1]81'!M12/'[1]81'!N12)</f>
        <v>55.24</v>
      </c>
      <c r="K18" s="8">
        <f>SUM('[1]81'!N12)</f>
        <v>75</v>
      </c>
    </row>
    <row r="19" spans="1:11" ht="24.95" customHeight="1">
      <c r="A19" s="18"/>
      <c r="B19" s="9" t="s">
        <v>11</v>
      </c>
      <c r="C19" s="7">
        <f>SUM('[1]81'!I13/'[1]81'!M13*1000)</f>
        <v>10.507246376811594</v>
      </c>
      <c r="D19" s="7">
        <f>SUM('[1]81'!J13)/('[1]81'!J13+'[1]81'!K13)*1000</f>
        <v>5.2910052910052912</v>
      </c>
      <c r="E19" s="7">
        <f>SUM('[1]81'!H13/'[1]81'!M13*100)</f>
        <v>28.333333333333332</v>
      </c>
      <c r="F19" s="7">
        <f>SUM('[1]81'!M13/'[1]81'!C13)*100</f>
        <v>5.4017027106370481</v>
      </c>
      <c r="G19" s="7">
        <f>SUM('[1]81'!E13/'[1]81'!G13)</f>
        <v>24.023529411764706</v>
      </c>
      <c r="H19" s="7">
        <f>SUM('[1]81'!L13)/('[1]81'!N13*365)*100</f>
        <v>40.698437198533668</v>
      </c>
      <c r="I19" s="7">
        <f>SUM('[1]81'!L13/'[1]81'!M13)</f>
        <v>3.8213768115942028</v>
      </c>
      <c r="J19" s="8">
        <f>SUM('[1]81'!M13/'[1]81'!N13)</f>
        <v>38.87323943661972</v>
      </c>
      <c r="K19" s="8">
        <f>SUM('[1]81'!N13)</f>
        <v>71</v>
      </c>
    </row>
    <row r="20" spans="1:11" ht="24.95" customHeight="1">
      <c r="A20" s="18"/>
      <c r="B20" s="6" t="s">
        <v>12</v>
      </c>
      <c r="C20" s="7">
        <f>SUM('[1]81'!I14/'[1]81'!M14*1000)</f>
        <v>34.784784784784783</v>
      </c>
      <c r="D20" s="7">
        <v>0</v>
      </c>
      <c r="E20" s="7">
        <f>SUM('[1]81'!H14/'[1]81'!M14*100)</f>
        <v>69.206706706706711</v>
      </c>
      <c r="F20" s="7">
        <f>SUM('[1]81'!M14/'[1]81'!C14)*100</f>
        <v>4.518087614266574</v>
      </c>
      <c r="G20" s="7">
        <f>SUM('[1]81'!E14/'[1]81'!G14)</f>
        <v>4.7036209784803056</v>
      </c>
      <c r="H20" s="7">
        <f>SUM('[1]81'!L14)/('[1]81'!N14*365)*100</f>
        <v>71.546459811850141</v>
      </c>
      <c r="I20" s="7">
        <f>SUM('[1]81'!L14/'[1]81'!M14)</f>
        <v>5.4241741741741745</v>
      </c>
      <c r="J20" s="8">
        <f>SUM('[1]81'!M14/'[1]81'!N14)</f>
        <v>48.144578313253014</v>
      </c>
      <c r="K20" s="8">
        <f>SUM('[1]81'!N14)</f>
        <v>166</v>
      </c>
    </row>
    <row r="21" spans="1:11" ht="24.95" customHeight="1">
      <c r="A21" s="18"/>
      <c r="B21" s="13" t="s">
        <v>13</v>
      </c>
      <c r="C21" s="7">
        <f>SUM('[1]81'!I15/'[1]81'!M15*1000)</f>
        <v>7.4274139095205944</v>
      </c>
      <c r="D21" s="7">
        <f>SUM('[1]81'!J15)/('[1]81'!J15+'[1]81'!K15)*1000</f>
        <v>11.84934405416843</v>
      </c>
      <c r="E21" s="7">
        <f>SUM('[1]81'!H15/'[1]81'!M15)*100</f>
        <v>34.621877110060773</v>
      </c>
      <c r="F21" s="7">
        <f>SUM('[1]81'!M15/'[1]81'!C15)*100</f>
        <v>11.401736050965221</v>
      </c>
      <c r="G21" s="7">
        <f>SUM('[1]81'!E15/'[1]81'!G15)</f>
        <v>3.3072069080039852</v>
      </c>
      <c r="H21" s="7">
        <f>SUM('[1]81'!L15)/('[1]81'!N15*365)*100</f>
        <v>48.823947234906143</v>
      </c>
      <c r="I21" s="7">
        <f>SUM('[1]81'!L15/'[1]81'!M15)</f>
        <v>4.0611073598919649</v>
      </c>
      <c r="J21" s="8">
        <f>SUM('[1]81'!M15/'[1]81'!N15)</f>
        <v>43.88148148148148</v>
      </c>
      <c r="K21" s="8">
        <f>SUM('[1]81'!N15)</f>
        <v>135</v>
      </c>
    </row>
    <row r="22" spans="1:11" ht="24.95" customHeight="1">
      <c r="A22" s="18"/>
      <c r="B22" s="5" t="s">
        <v>6</v>
      </c>
      <c r="C22" s="11">
        <f>SUM('[1]81'!I16/'[1]81'!M16*1000)</f>
        <v>15.385074983569337</v>
      </c>
      <c r="D22" s="11">
        <f>SUM('[1]81'!J16)/('[1]81'!J16+'[1]81'!K16)*1000</f>
        <v>10.670731707317074</v>
      </c>
      <c r="E22" s="11">
        <f>SUM('[1]81'!H16/'[1]81'!M16*100)</f>
        <v>34.922626516102049</v>
      </c>
      <c r="F22" s="11">
        <f>SUM('[1]81'!M16/'[1]81'!C16)*100</f>
        <v>5.5097062609250989</v>
      </c>
      <c r="G22" s="11">
        <f>SUM('[1]81'!E16/'[1]81'!G16)</f>
        <v>3.4156637736396211</v>
      </c>
      <c r="H22" s="11">
        <f>SUM('[1]81'!L16)/('[1]81'!N16*365)*100</f>
        <v>57.78020393449377</v>
      </c>
      <c r="I22" s="11">
        <f>SUM('[1]81'!L16/'[1]81'!M16)</f>
        <v>4.1897293421760171</v>
      </c>
      <c r="J22" s="12">
        <f>SUM('[1]81'!M16/'[1]81'!N16)</f>
        <v>50.336842105263159</v>
      </c>
      <c r="K22" s="12">
        <f>SUM(K16:K21)</f>
        <v>665</v>
      </c>
    </row>
    <row r="23" spans="1:11" ht="24.95" customHeight="1">
      <c r="A23" s="18" t="s">
        <v>14</v>
      </c>
      <c r="B23" s="9" t="s">
        <v>15</v>
      </c>
      <c r="C23" s="7">
        <f>'[1]81'!I17/'[1]81'!M17*1000</f>
        <v>10.45392022008253</v>
      </c>
      <c r="D23" s="7">
        <f>SUM('[1]81'!J17)/('[1]81'!J17+'[1]81'!K17)*1000</f>
        <v>16.556291390728479</v>
      </c>
      <c r="E23" s="7">
        <f>SUM('[1]81'!H17/'[1]81'!M17*100)</f>
        <v>24.896836313617605</v>
      </c>
      <c r="F23" s="7">
        <f>SUM('[1]81'!M17/'[1]81'!C17)*100</f>
        <v>3.6153685487801241</v>
      </c>
      <c r="G23" s="7">
        <f>SUM('[1]81'!E17/'[1]81'!G17)</f>
        <v>3.5794696012989355</v>
      </c>
      <c r="H23" s="7">
        <f>SUM('[1]81'!L17)/('[1]81'!N17*365) *100</f>
        <v>36.815068493150683</v>
      </c>
      <c r="I23" s="7">
        <f>SUM('[1]81'!L17/'[1]81'!M17)</f>
        <v>4.731774415405777</v>
      </c>
      <c r="J23" s="8">
        <f>SUM('[1]81'!M17/'[1]81'!N17)</f>
        <v>28.3984375</v>
      </c>
      <c r="K23" s="8">
        <f>SUM('[1]81'!N17)</f>
        <v>128</v>
      </c>
    </row>
    <row r="24" spans="1:11" ht="24.95" customHeight="1">
      <c r="A24" s="18"/>
      <c r="B24" s="5" t="s">
        <v>6</v>
      </c>
      <c r="C24" s="11">
        <f>SUM('[1]81'!I18/'[1]81'!M18*1000)</f>
        <v>10.45392022008253</v>
      </c>
      <c r="D24" s="11">
        <f>'[1]81'!J18/('[1]81'!K18+'[1]81'!J18)*1000</f>
        <v>16.556291390728479</v>
      </c>
      <c r="E24" s="11">
        <f>SUM('[1]81'!H18/'[1]81'!M18*100)</f>
        <v>24.896836313617605</v>
      </c>
      <c r="F24" s="11">
        <f>SUM('[1]81'!M18/'[1]81'!C18)*100</f>
        <v>3.6153685487801241</v>
      </c>
      <c r="G24" s="11">
        <f>SUM('[1]81'!E18/'[1]81'!G18)</f>
        <v>3.5794696012989355</v>
      </c>
      <c r="H24" s="11">
        <f>SUM('[1]81'!L18)/('[1]81'!N18*365) *100</f>
        <v>36.815068493150683</v>
      </c>
      <c r="I24" s="11">
        <f>SUM('[1]81'!L18/'[1]81'!M18)</f>
        <v>4.731774415405777</v>
      </c>
      <c r="J24" s="12">
        <f>SUM('[1]81'!M18/'[1]81'!N18)</f>
        <v>28.3984375</v>
      </c>
      <c r="K24" s="12">
        <f>SUM('[1]81'!N18)</f>
        <v>128</v>
      </c>
    </row>
    <row r="25" spans="1:11" ht="24.95" customHeight="1">
      <c r="A25" s="18" t="s">
        <v>16</v>
      </c>
      <c r="B25" s="9" t="s">
        <v>17</v>
      </c>
      <c r="C25" s="7">
        <f>SUM('[1]81'!I19/'[1]81'!M19*1000)</f>
        <v>3.7320395596193321</v>
      </c>
      <c r="D25" s="7">
        <f>'[1]81'!J19/('[1]81'!K19+'[1]81'!J19)*1000</f>
        <v>7.8695896571107369</v>
      </c>
      <c r="E25" s="7">
        <f>SUM('[1]81'!H19/'[1]81'!M19*100)</f>
        <v>53.050942339988808</v>
      </c>
      <c r="F25" s="7">
        <f>SUM('[1]81'!M19/'[1]81'!C19)*100</f>
        <v>6.9422044316628782</v>
      </c>
      <c r="G25" s="7">
        <f>SUM('[1]81'!E19/'[1]81'!G19)</f>
        <v>3.0049547608789315</v>
      </c>
      <c r="H25" s="7">
        <f>SUM('[1]81'!L19)/('[1]81'!N19*365) *100</f>
        <v>83.116712328767122</v>
      </c>
      <c r="I25" s="7">
        <f>SUM('[1]81'!L19/'[1]81'!M19)</f>
        <v>3.5381601044971078</v>
      </c>
      <c r="J25" s="8">
        <f>SUM('[1]81'!M19/'[1]81'!N19)</f>
        <v>85.744</v>
      </c>
      <c r="K25" s="8">
        <f>SUM('[1]81'!N19)</f>
        <v>125</v>
      </c>
    </row>
    <row r="26" spans="1:11" ht="24.95" customHeight="1">
      <c r="A26" s="18"/>
      <c r="B26" s="9" t="s">
        <v>18</v>
      </c>
      <c r="C26" s="7">
        <f>SUM('[1]81'!I20/'[1]81'!M20*1000)</f>
        <v>0</v>
      </c>
      <c r="D26" s="7">
        <v>0</v>
      </c>
      <c r="E26" s="7">
        <f>SUM('[1]81'!H20/'[1]81'!M20*100)</f>
        <v>0</v>
      </c>
      <c r="F26" s="7">
        <f>SUM('[1]81'!M20/'[1]81'!C20)*100</f>
        <v>1.2317785248601489</v>
      </c>
      <c r="G26" s="7">
        <f>SUM('[1]81'!E20/'[1]81'!G20)</f>
        <v>1.4099389182167437</v>
      </c>
      <c r="H26" s="7">
        <f>SUM('[1]81'!L20)/('[1]81'!N20*365) *100</f>
        <v>30.839041095890412</v>
      </c>
      <c r="I26" s="7">
        <f>SUM('[1]81'!L20/'[1]81'!M20)</f>
        <v>3.9801104972375692</v>
      </c>
      <c r="J26" s="8">
        <f>SUM('[1]81'!M20/'[1]81'!N20)</f>
        <v>28.28125</v>
      </c>
      <c r="K26" s="8">
        <f>SUM('[1]81'!N20)</f>
        <v>32</v>
      </c>
    </row>
    <row r="27" spans="1:11" ht="24.95" customHeight="1">
      <c r="A27" s="18"/>
      <c r="B27" s="9" t="s">
        <v>19</v>
      </c>
      <c r="C27" s="7">
        <f>SUM('[1]81'!I21/'[1]81'!M21*1000)</f>
        <v>20.648358455502787</v>
      </c>
      <c r="D27" s="7">
        <v>0</v>
      </c>
      <c r="E27" s="7">
        <f>SUM('[1]81'!H21/'[1]81'!M21*100)</f>
        <v>0</v>
      </c>
      <c r="F27" s="7">
        <f>SUM('[1]81'!M21/'[1]81'!C21)*100</f>
        <v>4.2504454059557144</v>
      </c>
      <c r="G27" s="7">
        <f>SUM('[1]81'!E21/'[1]81'!G21)</f>
        <v>8.1480338209636294</v>
      </c>
      <c r="H27" s="14">
        <f>SUM('[1]81'!L21)/('[1]81'!N21*365)*100</f>
        <v>67.815973119669167</v>
      </c>
      <c r="I27" s="7">
        <f>SUM('[1]81'!L21/'[1]81'!M21)</f>
        <v>5.4177162915548216</v>
      </c>
      <c r="J27" s="8">
        <f>SUM('[1]81'!M21/'[1]81'!N21)</f>
        <v>45.688679245283019</v>
      </c>
      <c r="K27" s="8">
        <f>SUM('[1]81'!N21)</f>
        <v>106</v>
      </c>
    </row>
    <row r="28" spans="1:11" ht="24.95" customHeight="1">
      <c r="A28" s="18"/>
      <c r="B28" s="6" t="s">
        <v>20</v>
      </c>
      <c r="C28" s="7">
        <f>SUM('[1]81'!I22/'[1]81'!M22*1000)</f>
        <v>7.0224719101123592</v>
      </c>
      <c r="D28" s="7">
        <v>0</v>
      </c>
      <c r="E28" s="7">
        <f>SUM('[1]81'!H22/'[1]81'!M22*100)</f>
        <v>0</v>
      </c>
      <c r="F28" s="7">
        <f>SUM('[1]81'!M22/'[1]81'!C22)*100</f>
        <v>6.573723571230726</v>
      </c>
      <c r="G28" s="7">
        <f>SUM('[1]81'!E22/'[1]81'!G22)</f>
        <v>18.803819444444443</v>
      </c>
      <c r="H28" s="15">
        <f>SUM('[1]81'!L22)/('[1]81'!N22*365)*100</f>
        <v>45.472602739726028</v>
      </c>
      <c r="I28" s="7">
        <f>SUM('[1]81'!L22/'[1]81'!M22)</f>
        <v>27.973314606741575</v>
      </c>
      <c r="J28" s="8">
        <f>SUM('[1]81'!M22/'[1]81'!N22)</f>
        <v>5.9333333333333336</v>
      </c>
      <c r="K28" s="8">
        <f>SUM('[1]81'!N22)</f>
        <v>120</v>
      </c>
    </row>
    <row r="29" spans="1:11" ht="24.95" customHeight="1">
      <c r="A29" s="18"/>
      <c r="B29" s="13" t="s">
        <v>21</v>
      </c>
      <c r="C29" s="7">
        <v>0</v>
      </c>
      <c r="D29" s="7">
        <v>0</v>
      </c>
      <c r="E29" s="7">
        <v>0</v>
      </c>
      <c r="F29" s="7">
        <f>SUM('[1]81'!M23/'[1]81'!C23)*100</f>
        <v>11.515949663447469</v>
      </c>
      <c r="G29" s="7">
        <f>SUM('[1]81'!E23/'[1]81'!G23)</f>
        <v>2.4554664415365135</v>
      </c>
      <c r="H29" s="15">
        <f>SUM('[1]81'!L23)/('[1]81'!N23*114)*100</f>
        <v>45.856019358741683</v>
      </c>
      <c r="I29" s="7">
        <f>SUM('[1]81'!L23/'[1]81'!M23)</f>
        <v>2.8894536213468869</v>
      </c>
      <c r="J29" s="8">
        <f>SUM('[1]81'!M23/'[1]81'!N23)</f>
        <v>18.091954022988507</v>
      </c>
      <c r="K29" s="8">
        <f>SUM('[1]81'!N23)</f>
        <v>87</v>
      </c>
    </row>
    <row r="30" spans="1:11" ht="24.95" customHeight="1">
      <c r="A30" s="18"/>
      <c r="B30" s="5" t="s">
        <v>6</v>
      </c>
      <c r="C30" s="11">
        <f>'[1]81'!I24/'[1]81'!M24*1000</f>
        <v>8.372440273037542</v>
      </c>
      <c r="D30" s="11">
        <f>'[1]81'!J24/('[1]81'!K24+'[1]81'!J24)*1000</f>
        <v>6.8865530989488946</v>
      </c>
      <c r="E30" s="11">
        <f>SUM('[1]81'!H24/'[1]81'!M24*100)</f>
        <v>31.927261092150172</v>
      </c>
      <c r="F30" s="11">
        <f>SUM('[1]81'!M24/'[1]81'!C24)*100</f>
        <v>5.1193011193011193</v>
      </c>
      <c r="G30" s="11">
        <f>SUM('[1]81'!E24/'[1]81'!G24)</f>
        <v>2.8262930317645103</v>
      </c>
      <c r="H30" s="11">
        <f>SUM('[1]81'!L24)/('[1]81'!N24*365 ) *100</f>
        <v>53.761002623141941</v>
      </c>
      <c r="I30" s="11">
        <f>SUM('[1]81'!L24/'[1]81'!M24)</f>
        <v>4.9182487201365186</v>
      </c>
      <c r="J30" s="12">
        <f>SUM('[1]81'!M24/'[1]81'!N24)</f>
        <v>39.897872340425529</v>
      </c>
      <c r="K30" s="12">
        <f>SUM(K25:K29)</f>
        <v>470</v>
      </c>
    </row>
    <row r="31" spans="1:11" ht="24.95" customHeight="1">
      <c r="A31" s="18" t="s">
        <v>22</v>
      </c>
      <c r="B31" s="9" t="s">
        <v>23</v>
      </c>
      <c r="C31" s="7">
        <f>'[1]81'!I25/'[1]81'!M25*1000</f>
        <v>6.0116798351082101</v>
      </c>
      <c r="D31" s="7">
        <f>'[1]81'!J25/('[1]81'!K25+'[1]81'!J25)*1000</f>
        <v>4.8691418137553253</v>
      </c>
      <c r="E31" s="15">
        <f>SUM('[1]81'!H25/'[1]81'!M25*100)</f>
        <v>29.139470972174507</v>
      </c>
      <c r="F31" s="7">
        <f>SUM('[1]81'!M25/'[1]81'!C25)*100</f>
        <v>7.504172923366438</v>
      </c>
      <c r="G31" s="7">
        <f>SUM('[1]81'!E25/'[1]81'!G25)</f>
        <v>2.4169934366415737</v>
      </c>
      <c r="H31" s="7">
        <f>SUM('[1]81'!L25)/('[1]81'!N25*365)*100</f>
        <v>56.300744354788264</v>
      </c>
      <c r="I31" s="7">
        <f>SUM('[1]81'!L25/'[1]81'!M25)</f>
        <v>3.86499484713157</v>
      </c>
      <c r="J31" s="8">
        <f>SUM('[1]81'!M25/'[1]81'!N25)</f>
        <v>53.168949771689498</v>
      </c>
      <c r="K31" s="8">
        <f>SUM('[1]81'!N25)</f>
        <v>219</v>
      </c>
    </row>
    <row r="32" spans="1:11" ht="24.95" customHeight="1">
      <c r="A32" s="18"/>
      <c r="B32" s="9" t="s">
        <v>24</v>
      </c>
      <c r="C32" s="7">
        <f>'[1]81'!I26/'[1]81'!M26*1000</f>
        <v>5.697482080499908</v>
      </c>
      <c r="D32" s="7">
        <f>'[1]81'!J26/('[1]81'!K26+'[1]81'!J26)*1000</f>
        <v>3.5885167464114835</v>
      </c>
      <c r="E32" s="7">
        <f>SUM('[1]81'!H26/'[1]81'!M26*100)</f>
        <v>15.291306745083624</v>
      </c>
      <c r="F32" s="7">
        <f>SUM('[1]81'!M26/'[1]81'!C26)*100</f>
        <v>3.6591188793317957</v>
      </c>
      <c r="G32" s="7">
        <f>SUM('[1]81'!E26/'[1]81'!G26)</f>
        <v>23.067023285084961</v>
      </c>
      <c r="H32" s="7">
        <f>SUM('[1]81'!L26)/('[1]81'!N26*365) *100</f>
        <v>65.042902303176277</v>
      </c>
      <c r="I32" s="7">
        <f>SUM('[1]81'!L26/'[1]81'!M26)</f>
        <v>3.970593640874839</v>
      </c>
      <c r="J32" s="8">
        <f>SUM('[1]81'!M26/'[1]81'!N26)</f>
        <v>59.791208791208788</v>
      </c>
      <c r="K32" s="8">
        <f>SUM('[1]81'!N26)</f>
        <v>91</v>
      </c>
    </row>
    <row r="33" spans="1:11" ht="24.95" customHeight="1">
      <c r="A33" s="18"/>
      <c r="B33" s="9" t="s">
        <v>25</v>
      </c>
      <c r="C33" s="7">
        <f>SUM('[1]81'!I27/'[1]81'!M27)*1000</f>
        <v>0</v>
      </c>
      <c r="D33" s="7">
        <v>0</v>
      </c>
      <c r="E33" s="7">
        <v>0</v>
      </c>
      <c r="F33" s="7">
        <f>SUM('[1]81'!M27/'[1]81'!C27)*100</f>
        <v>2.1057120771916731</v>
      </c>
      <c r="G33" s="7">
        <f>SUM('[1]81'!E27/'[1]81'!G27)</f>
        <v>1.5006699104435512</v>
      </c>
      <c r="H33" s="7">
        <f>SUM('[1]81'!L27)/('[1]81'!N27*365)*100</f>
        <v>22.248858447488583</v>
      </c>
      <c r="I33" s="7">
        <f>SUM('[1]81'!L27/'[1]81'!M27)</f>
        <v>2.4670886075949365</v>
      </c>
      <c r="J33" s="8">
        <f>SUM('[1]81'!M27/'[1]81'!N27)</f>
        <v>32.916666666666664</v>
      </c>
      <c r="K33" s="8">
        <f>SUM('[1]81'!N27)</f>
        <v>24</v>
      </c>
    </row>
    <row r="34" spans="1:11" ht="24.95" customHeight="1">
      <c r="A34" s="18"/>
      <c r="B34" s="5" t="s">
        <v>6</v>
      </c>
      <c r="C34" s="11">
        <f>'[1]81'!I28/'[1]81'!M28*1000</f>
        <v>5.6503496503496509</v>
      </c>
      <c r="D34" s="11">
        <f>'[1]81'!J28/('[1]81'!K28+'[1]81'!J28)*1000</f>
        <v>4.4372730939895115</v>
      </c>
      <c r="E34" s="11">
        <f>SUM('[1]81'!H28/'[1]81'!M28*100)</f>
        <v>23.636363636363637</v>
      </c>
      <c r="F34" s="11">
        <f>SUM('[1]81'!M28/'[1]81'!C28)*100</f>
        <v>5.2360851951338825</v>
      </c>
      <c r="G34" s="11">
        <f>SUM('[1]81'!E28/'[1]81'!G28)</f>
        <v>3.2261099495756977</v>
      </c>
      <c r="H34" s="11">
        <f>SUM('[1]81'!L28)/('[1]81'!N28*365)*100</f>
        <v>56.235747682716763</v>
      </c>
      <c r="I34" s="11">
        <f>SUM('[1]81'!L28/'[1]81'!M28)</f>
        <v>3.8353566433566435</v>
      </c>
      <c r="J34" s="12">
        <f>SUM('[1]81'!M28/'[1]81'!N28)</f>
        <v>53.517964071856291</v>
      </c>
      <c r="K34" s="12">
        <f>SUM('[1]81'!N28)</f>
        <v>334</v>
      </c>
    </row>
    <row r="35" spans="1:11" ht="24.95" customHeight="1">
      <c r="A35" s="17" t="s">
        <v>26</v>
      </c>
      <c r="B35" s="17"/>
      <c r="C35" s="3">
        <f>'[1]81'!I29/'[1]81'!M29*1000</f>
        <v>10.698275970316052</v>
      </c>
      <c r="D35" s="3">
        <f>'[1]81'!J29/('[1]81'!K29+'[1]81'!J29)*1000</f>
        <v>8.1842982722036979</v>
      </c>
      <c r="E35" s="3">
        <f>SUM('[1]81'!H29/'[1]81'!M29*100)</f>
        <v>30.446138198621281</v>
      </c>
      <c r="F35" s="3">
        <f>SUM('[1]81'!M29/'[1]81'!C29)*100</f>
        <v>5.2961040826532457</v>
      </c>
      <c r="G35" s="3">
        <f>SUM('[1]81'!E29/'[1]81'!G29)</f>
        <v>3.3035537117268272</v>
      </c>
      <c r="H35" s="3">
        <f>SUM('[1]81'!L29)/('[1]81'!N29*365)*100</f>
        <v>54.213384502544884</v>
      </c>
      <c r="I35" s="3">
        <f>SUM('[1]81'!L29/'[1]81'!M29)</f>
        <v>4.5942063561822728</v>
      </c>
      <c r="J35" s="4">
        <f>SUM('[1]81'!M29/'[1]81'!N29)</f>
        <v>43.071389940508382</v>
      </c>
      <c r="K35" s="4">
        <f>SUM(K15+K22+K24+K30+K34)</f>
        <v>1849</v>
      </c>
    </row>
    <row r="36" spans="1:11" ht="24.95" customHeight="1">
      <c r="C36" s="2"/>
    </row>
    <row r="37" spans="1:11" ht="24.95" customHeight="1">
      <c r="C37" s="2"/>
    </row>
    <row r="38" spans="1:11" ht="24.95" customHeight="1">
      <c r="C38" s="2"/>
    </row>
    <row r="39" spans="1:11" ht="24.95" customHeight="1">
      <c r="C39" s="2"/>
    </row>
    <row r="40" spans="1:11" ht="24.95" customHeight="1">
      <c r="C40" s="2"/>
    </row>
    <row r="41" spans="1:11" ht="24.95" customHeight="1">
      <c r="C41" s="2"/>
    </row>
    <row r="42" spans="1:11" ht="24.95" customHeight="1">
      <c r="C42" s="2"/>
    </row>
    <row r="43" spans="1:11" ht="24.95" customHeight="1">
      <c r="C43" s="2"/>
    </row>
    <row r="44" spans="1:11" ht="24.95" customHeight="1">
      <c r="C44" s="2"/>
    </row>
    <row r="45" spans="1:11" ht="24.95" customHeight="1">
      <c r="C45" s="2"/>
    </row>
    <row r="46" spans="1:11" ht="24.95" customHeight="1">
      <c r="C46" s="2"/>
    </row>
    <row r="47" spans="1:11" ht="24.95" customHeight="1">
      <c r="C47" s="2"/>
    </row>
    <row r="48" spans="1:11" ht="24.95" customHeight="1">
      <c r="C48" s="2"/>
    </row>
    <row r="49" spans="3:3" ht="24.95" customHeight="1">
      <c r="C49" s="2"/>
    </row>
    <row r="50" spans="3:3" ht="24.95" customHeight="1">
      <c r="C50" s="2"/>
    </row>
    <row r="51" spans="3:3" ht="24.95" customHeight="1">
      <c r="C51" s="2"/>
    </row>
    <row r="52" spans="3:3" ht="24.95" customHeight="1">
      <c r="C52" s="2"/>
    </row>
  </sheetData>
  <mergeCells count="21">
    <mergeCell ref="A8:K8"/>
    <mergeCell ref="A1:K7"/>
    <mergeCell ref="A9:K9"/>
    <mergeCell ref="A10:K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A35:B35"/>
    <mergeCell ref="A23:A24"/>
    <mergeCell ref="A25:A30"/>
    <mergeCell ref="A31:A34"/>
    <mergeCell ref="K11:K12"/>
    <mergeCell ref="A13:A15"/>
    <mergeCell ref="A16:A22"/>
  </mergeCells>
  <pageMargins left="0.7" right="0.7" top="0.75" bottom="0.75" header="0.3" footer="0.3"/>
  <pageSetup scale="71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TWUZXU4UYYY7-944396957-36739</_dlc_DocId>
    <_dlc_DocIdUrl xmlns="a5cd8edf-193d-454e-be79-0a753d5be6e1">
      <Url>http://localhost/_layouts/15/DocIdRedir.aspx?ID=TWUZXU4UYYY7-944396957-36739</Url>
      <Description>TWUZXU4UYYY7-944396957-36739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FB2B430F-2F30-4FA3-BE7F-04C81165E60B}"/>
</file>

<file path=customXml/itemProps2.xml><?xml version="1.0" encoding="utf-8"?>
<ds:datastoreItem xmlns:ds="http://schemas.openxmlformats.org/officeDocument/2006/customXml" ds:itemID="{37C8A747-7024-4008-9161-AF5AB238434D}"/>
</file>

<file path=customXml/itemProps3.xml><?xml version="1.0" encoding="utf-8"?>
<ds:datastoreItem xmlns:ds="http://schemas.openxmlformats.org/officeDocument/2006/customXml" ds:itemID="{F47369EB-7B63-4367-8D53-62D3F57ED8EF}"/>
</file>

<file path=customXml/itemProps4.xml><?xml version="1.0" encoding="utf-8"?>
<ds:datastoreItem xmlns:ds="http://schemas.openxmlformats.org/officeDocument/2006/customXml" ds:itemID="{6C2837E5-B680-4AE7-81EF-ED98A2BDE3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82-للنشر 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2020-11-28T09:51:37Z</cp:lastPrinted>
  <dcterms:created xsi:type="dcterms:W3CDTF">2020-11-19T05:54:45Z</dcterms:created>
  <dcterms:modified xsi:type="dcterms:W3CDTF">2020-12-28T15:46:52Z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a8a9dae6-9308-4936-83ad-2cee6619e33a</vt:lpwstr>
  </property>
</Properties>
</file>